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ylan\Desktop\Capstone\"/>
    </mc:Choice>
  </mc:AlternateContent>
  <xr:revisionPtr revIDLastSave="0" documentId="13_ncr:1_{0BC992ED-E9AE-4D01-808B-069E37B1EFE6}" xr6:coauthVersionLast="36" xr6:coauthVersionMax="36" xr10:uidLastSave="{00000000-0000-0000-0000-000000000000}"/>
  <bookViews>
    <workbookView xWindow="0" yWindow="0" windowWidth="16410" windowHeight="8130" xr2:uid="{DB82F04A-72C1-4D70-BAC4-2075EEF85D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4" i="1" l="1"/>
  <c r="G15" i="1"/>
  <c r="H16" i="1"/>
  <c r="H17" i="1"/>
  <c r="H18" i="1"/>
  <c r="H15" i="1"/>
  <c r="F11" i="1"/>
  <c r="G16" i="1" s="1"/>
  <c r="L5" i="1"/>
  <c r="L6" i="1"/>
  <c r="L7" i="1"/>
  <c r="L4" i="1"/>
  <c r="G17" i="1" l="1"/>
  <c r="G18" i="1" l="1"/>
</calcChain>
</file>

<file path=xl/sharedStrings.xml><?xml version="1.0" encoding="utf-8"?>
<sst xmlns="http://schemas.openxmlformats.org/spreadsheetml/2006/main" count="49" uniqueCount="38">
  <si>
    <t>Gear Teeth</t>
  </si>
  <si>
    <t>Ring outer</t>
  </si>
  <si>
    <t>Ring inner</t>
  </si>
  <si>
    <t>Planetary</t>
  </si>
  <si>
    <t>Sun</t>
  </si>
  <si>
    <t>Gear Ratio</t>
  </si>
  <si>
    <t>Worm to Ring</t>
  </si>
  <si>
    <t>Ring to Outer Planet</t>
  </si>
  <si>
    <t>Outer Planet to Inner Planet</t>
  </si>
  <si>
    <t>1</t>
  </si>
  <si>
    <t>Angular Velocity</t>
  </si>
  <si>
    <t>Worm Gear</t>
  </si>
  <si>
    <t>rpm</t>
  </si>
  <si>
    <t>Ring Gear</t>
  </si>
  <si>
    <t>Inner Planet</t>
  </si>
  <si>
    <t>Outer Planet</t>
  </si>
  <si>
    <t>rad/s</t>
  </si>
  <si>
    <t>KNOWN</t>
  </si>
  <si>
    <t>Tworm</t>
  </si>
  <si>
    <t>in*lb</t>
  </si>
  <si>
    <t>Equations</t>
  </si>
  <si>
    <t>T2=GT1</t>
  </si>
  <si>
    <t>P=Tω</t>
  </si>
  <si>
    <t>Eff = Pout/Pin</t>
  </si>
  <si>
    <t>Worm</t>
  </si>
  <si>
    <t>ft*lb</t>
  </si>
  <si>
    <t>Ring</t>
  </si>
  <si>
    <t>Torque</t>
  </si>
  <si>
    <t>Power</t>
  </si>
  <si>
    <t>Efficiency</t>
  </si>
  <si>
    <t>Value</t>
  </si>
  <si>
    <t>Unit</t>
  </si>
  <si>
    <t>%</t>
  </si>
  <si>
    <t>Unit2</t>
  </si>
  <si>
    <t>Valie</t>
  </si>
  <si>
    <t>Gear</t>
  </si>
  <si>
    <t>Torque (ft*lb)</t>
  </si>
  <si>
    <t>Power (ft*lb/s)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</si>
</sst>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NumberFormat="1"/>
    <xf numFmtId="49" fontId="0" fillId="0" borderId="0" xfId="0" applyNumberFormat="1"/>
    <xf numFmtId="0" fontId="0" fillId="0" borderId="0" xfId="0" applyFont="1"/>
    <xf numFmtId="167" fontId="0" fillId="0" borderId="0" xfId="0" applyNumberFormat="1"/>
  </cellXfs>
  <cellStyles count="1">
    <cellStyle name="Normal" xfId="0" builtinId="0"/>
  </cellStyles>
  <dxfs count="3">
    <dxf>
      <numFmt numFmtId="167" formatCode="0.000"/>
    </dxf>
    <dxf>
      <numFmt numFmtId="167" formatCode="0.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EC740-28BB-491E-9C1B-5B6CE3DE144E}" name="Table1" displayName="Table1" ref="F14:H18" totalsRowShown="0" headerRowDxfId="2">
  <autoFilter ref="F14:H18" xr:uid="{3C7B0939-2107-4112-9C8D-966CBBE5BBFE}"/>
  <tableColumns count="3">
    <tableColumn id="1" xr3:uid="{E4640C40-5162-4A99-91F4-B21531128564}" name="Gear"/>
    <tableColumn id="2" xr3:uid="{2F2EAFFE-A11F-4F88-9DF6-9F14F06E9E58}" name="Torque (ft*lb)" dataDxfId="1"/>
    <tableColumn id="4" xr3:uid="{99894FF4-20E0-4D48-B076-F9A30AFC92D0}" name="Power (ft*lb/s)" dataDxfId="0">
      <calculatedColumnFormula>Table1[[#This Row],[Torque (ft*lb)]]*L4</calculatedColumnFormula>
    </tableColumn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579F76-739C-40B5-9191-80A800F4ED78}" name="Table2" displayName="Table2" ref="C3:D7" totalsRowShown="0">
  <autoFilter ref="C3:D7" xr:uid="{CE42E6DC-8067-4CE2-8A3C-5920EAD14C37}"/>
  <tableColumns count="2">
    <tableColumn id="1" xr3:uid="{B127290B-AC75-4C68-8234-EBF3F02CD555}" name="Gear Teeth"/>
    <tableColumn id="2" xr3:uid="{70010E54-2182-4C7C-ADD6-D207796E7E74}" name="Valu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B59752C-EC69-481F-86B1-F3CBCCB401DD}" name="Table3" displayName="Table3" ref="F3:G6" totalsRowShown="0">
  <autoFilter ref="F3:G6" xr:uid="{87620193-6479-4256-9903-6B30C8EA8C76}"/>
  <tableColumns count="2">
    <tableColumn id="1" xr3:uid="{4FEAE287-8113-4CE1-AE48-70050DBE8ADA}" name="Gear Ratio"/>
    <tableColumn id="2" xr3:uid="{16708EAA-4E80-4FC8-B725-E987EE9B1699}" name="Valu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61E66EA-344B-4A99-AA11-9E380BCF505F}" name="Table5" displayName="Table5" ref="I3:M7" totalsRowShown="0">
  <autoFilter ref="I3:M7" xr:uid="{BB52EFC4-AD75-4906-92F9-C1A2E912665F}"/>
  <tableColumns count="5">
    <tableColumn id="1" xr3:uid="{DA6C9A96-8617-4BD2-930E-6DE4D9F20136}" name="Angular Velocity"/>
    <tableColumn id="2" xr3:uid="{77FD3ECD-1037-493E-9727-9975D8F032A6}" name="Valie"/>
    <tableColumn id="3" xr3:uid="{29FD920B-9A7A-4334-B49D-9351AA8AC01E}" name="Unit"/>
    <tableColumn id="4" xr3:uid="{DDE7B9B4-63E3-4A82-AF84-B499413F36A6}" name="Value">
      <calculatedColumnFormula>((2*PI())/60)*J4</calculatedColumnFormula>
    </tableColumn>
    <tableColumn id="5" xr3:uid="{052200CA-3B6B-4480-8D74-71F6170C6E12}" name="Unit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48DE-55A0-412E-8E39-F6FD93B279AB}">
  <dimension ref="B3:M18"/>
  <sheetViews>
    <sheetView tabSelected="1" workbookViewId="0">
      <selection activeCell="F23" sqref="F23"/>
    </sheetView>
  </sheetViews>
  <sheetFormatPr defaultRowHeight="15" x14ac:dyDescent="0.25"/>
  <cols>
    <col min="3" max="3" width="13" customWidth="1"/>
    <col min="4" max="4" width="11" customWidth="1"/>
    <col min="6" max="6" width="26.42578125" bestFit="1" customWidth="1"/>
    <col min="7" max="7" width="15.7109375" bestFit="1" customWidth="1"/>
    <col min="8" max="8" width="16.85546875" bestFit="1" customWidth="1"/>
    <col min="9" max="9" width="17.7109375" customWidth="1"/>
  </cols>
  <sheetData>
    <row r="3" spans="2:13" x14ac:dyDescent="0.25">
      <c r="C3" s="1" t="s">
        <v>0</v>
      </c>
      <c r="D3" t="s">
        <v>30</v>
      </c>
      <c r="F3" s="1" t="s">
        <v>5</v>
      </c>
      <c r="G3" t="s">
        <v>30</v>
      </c>
      <c r="I3" s="1" t="s">
        <v>10</v>
      </c>
      <c r="J3" t="s">
        <v>34</v>
      </c>
      <c r="K3" t="s">
        <v>31</v>
      </c>
      <c r="L3" t="s">
        <v>30</v>
      </c>
      <c r="M3" t="s">
        <v>33</v>
      </c>
    </row>
    <row r="4" spans="2:13" x14ac:dyDescent="0.25">
      <c r="C4" t="s">
        <v>1</v>
      </c>
      <c r="D4">
        <v>25</v>
      </c>
      <c r="F4" t="s">
        <v>6</v>
      </c>
      <c r="G4" s="2">
        <v>25</v>
      </c>
      <c r="I4" t="s">
        <v>11</v>
      </c>
      <c r="J4">
        <v>50</v>
      </c>
      <c r="K4" t="s">
        <v>12</v>
      </c>
      <c r="L4">
        <f>((2*PI())/60)*J4</f>
        <v>5.2359877559829879</v>
      </c>
      <c r="M4" t="s">
        <v>16</v>
      </c>
    </row>
    <row r="5" spans="2:13" x14ac:dyDescent="0.25">
      <c r="C5" t="s">
        <v>2</v>
      </c>
      <c r="D5">
        <v>55</v>
      </c>
      <c r="F5" t="s">
        <v>7</v>
      </c>
      <c r="G5" s="3">
        <v>0.21818181818181817</v>
      </c>
      <c r="I5" t="s">
        <v>13</v>
      </c>
      <c r="J5">
        <v>2</v>
      </c>
      <c r="K5" t="s">
        <v>12</v>
      </c>
      <c r="L5">
        <f t="shared" ref="L5:L7" si="0">((2*PI())/60)*J5</f>
        <v>0.20943951023931953</v>
      </c>
      <c r="M5" t="s">
        <v>16</v>
      </c>
    </row>
    <row r="6" spans="2:13" x14ac:dyDescent="0.25">
      <c r="C6" t="s">
        <v>3</v>
      </c>
      <c r="D6">
        <v>12</v>
      </c>
      <c r="F6" t="s">
        <v>8</v>
      </c>
      <c r="G6" s="3" t="s">
        <v>9</v>
      </c>
      <c r="I6" t="s">
        <v>15</v>
      </c>
      <c r="J6">
        <v>2.1</v>
      </c>
      <c r="K6" t="s">
        <v>12</v>
      </c>
      <c r="L6">
        <f t="shared" si="0"/>
        <v>0.21991148575128552</v>
      </c>
      <c r="M6" t="s">
        <v>16</v>
      </c>
    </row>
    <row r="7" spans="2:13" x14ac:dyDescent="0.25">
      <c r="C7" t="s">
        <v>4</v>
      </c>
      <c r="D7">
        <v>13</v>
      </c>
      <c r="I7" t="s">
        <v>14</v>
      </c>
      <c r="J7">
        <v>3.3</v>
      </c>
      <c r="K7" t="s">
        <v>12</v>
      </c>
      <c r="L7">
        <f t="shared" si="0"/>
        <v>0.34557519189487723</v>
      </c>
      <c r="M7" t="s">
        <v>16</v>
      </c>
    </row>
    <row r="9" spans="2:13" x14ac:dyDescent="0.25">
      <c r="C9" s="1"/>
    </row>
    <row r="10" spans="2:13" x14ac:dyDescent="0.25">
      <c r="C10" s="1" t="s">
        <v>17</v>
      </c>
    </row>
    <row r="11" spans="2:13" x14ac:dyDescent="0.25">
      <c r="C11" t="s">
        <v>18</v>
      </c>
      <c r="D11">
        <v>0.75</v>
      </c>
      <c r="E11" t="s">
        <v>19</v>
      </c>
      <c r="F11">
        <f>D11/12</f>
        <v>6.25E-2</v>
      </c>
      <c r="G11" t="s">
        <v>25</v>
      </c>
    </row>
    <row r="13" spans="2:13" x14ac:dyDescent="0.25">
      <c r="C13" s="1" t="s">
        <v>20</v>
      </c>
      <c r="I13" s="1"/>
      <c r="K13" s="1" t="s">
        <v>29</v>
      </c>
    </row>
    <row r="14" spans="2:13" x14ac:dyDescent="0.25">
      <c r="B14" s="1" t="s">
        <v>27</v>
      </c>
      <c r="C14" s="4" t="s">
        <v>21</v>
      </c>
      <c r="F14" s="1" t="s">
        <v>35</v>
      </c>
      <c r="G14" s="1" t="s">
        <v>36</v>
      </c>
      <c r="H14" s="1" t="s">
        <v>37</v>
      </c>
      <c r="K14">
        <f>H18/H15*100</f>
        <v>36</v>
      </c>
      <c r="L14" t="s">
        <v>32</v>
      </c>
    </row>
    <row r="15" spans="2:13" x14ac:dyDescent="0.25">
      <c r="B15" s="1" t="s">
        <v>28</v>
      </c>
      <c r="C15" s="4" t="s">
        <v>22</v>
      </c>
      <c r="F15" t="s">
        <v>24</v>
      </c>
      <c r="G15" s="5">
        <f>F11</f>
        <v>6.25E-2</v>
      </c>
      <c r="H15" s="5">
        <f>Table1[[#This Row],[Torque (ft*lb)]]*L4</f>
        <v>0.32724923474893675</v>
      </c>
    </row>
    <row r="16" spans="2:13" x14ac:dyDescent="0.25">
      <c r="B16" s="1" t="s">
        <v>29</v>
      </c>
      <c r="C16" s="4" t="s">
        <v>23</v>
      </c>
      <c r="F16" t="s">
        <v>26</v>
      </c>
      <c r="G16" s="5">
        <f>G4*G15</f>
        <v>1.5625</v>
      </c>
      <c r="H16" s="5">
        <f>Table1[[#This Row],[Torque (ft*lb)]]*L5</f>
        <v>0.32724923474893675</v>
      </c>
    </row>
    <row r="17" spans="6:8" x14ac:dyDescent="0.25">
      <c r="F17" t="s">
        <v>15</v>
      </c>
      <c r="G17" s="5">
        <f>G16*G5</f>
        <v>0.34090909090909088</v>
      </c>
      <c r="H17" s="5">
        <f>Table1[[#This Row],[Torque (ft*lb)]]*L6</f>
        <v>7.4969824687938239E-2</v>
      </c>
    </row>
    <row r="18" spans="6:8" x14ac:dyDescent="0.25">
      <c r="F18" t="s">
        <v>14</v>
      </c>
      <c r="G18" s="5">
        <f>G17*G6</f>
        <v>0.34090909090909088</v>
      </c>
      <c r="H18" s="5">
        <f>Table1[[#This Row],[Torque (ft*lb)]]*L7</f>
        <v>0.11780972450961723</v>
      </c>
    </row>
  </sheetData>
  <pageMargins left="0.7" right="0.7" top="0.75" bottom="0.75" header="0.3" footer="0.3"/>
  <pageSetup orientation="portrait" horizontalDpi="4294967294" verticalDpi="0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Lovato</dc:creator>
  <cp:lastModifiedBy>Dylan Lovato</cp:lastModifiedBy>
  <dcterms:created xsi:type="dcterms:W3CDTF">2019-02-28T19:14:33Z</dcterms:created>
  <dcterms:modified xsi:type="dcterms:W3CDTF">2019-03-01T19:37:01Z</dcterms:modified>
</cp:coreProperties>
</file>